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3940" windowHeight="7310" firstSheet="1" activeTab="1"/>
  </bookViews>
  <sheets>
    <sheet name="Sheet3" sheetId="1" state="hidden" r:id="rId1"/>
    <sheet name="申込書" sheetId="2" r:id="rId2"/>
    <sheet name="Sheet1" sheetId="3" r:id="rId3"/>
  </sheets>
  <definedNames>
    <definedName name="_xlnm.Print_Area" localSheetId="1">'申込書'!$A$1:$M$41</definedName>
  </definedNames>
  <calcPr fullCalcOnLoad="1"/>
</workbook>
</file>

<file path=xl/sharedStrings.xml><?xml version="1.0" encoding="utf-8"?>
<sst xmlns="http://schemas.openxmlformats.org/spreadsheetml/2006/main" count="74" uniqueCount="74">
  <si>
    <t>個体識別番号</t>
  </si>
  <si>
    <t>整理番号</t>
  </si>
  <si>
    <t>(一社)福井県畜産協会　殿</t>
  </si>
  <si>
    <t>（申込書提出経由先の名称）</t>
  </si>
  <si>
    <t>契約番号</t>
  </si>
  <si>
    <t>印</t>
  </si>
  <si>
    <t>この申込書及び添付書類について点検したので報告します。</t>
  </si>
  <si>
    <t>住　　  所</t>
  </si>
  <si>
    <t>注意：　 1）この申込書は、肥育牛が満6月齢から満14月齢に達する日までに提出すること</t>
  </si>
  <si>
    <t>　　　　　2） 導入方法、購入先、品種、性別については該当する番号を記入すること</t>
  </si>
  <si>
    <t>又は名称</t>
  </si>
  <si>
    <t>※
購入先</t>
  </si>
  <si>
    <t>※
性別</t>
  </si>
  <si>
    <t>　※　導入方法　1：外部、2：自家産</t>
  </si>
  <si>
    <t>　※　購入先　1：家畜市場、2：農協、3：家畜商、4：その他</t>
  </si>
  <si>
    <t>契約者記入欄　（個体登録内容）</t>
  </si>
  <si>
    <t>貴会業務方法書の規定に基づき、つぎのとおり肥育牛の個体登録を申し込みます。</t>
  </si>
  <si>
    <r>
      <t xml:space="preserve">契約者氏名
</t>
    </r>
    <r>
      <rPr>
        <sz val="9"/>
        <color indexed="8"/>
        <rFont val="ＭＳ Ｐ明朝"/>
        <family val="1"/>
      </rPr>
      <t>（代理人を置いた場合は代理人）</t>
    </r>
  </si>
  <si>
    <t>飼養場所</t>
  </si>
  <si>
    <t>導入年月日
（トレサ転入日）
（和   暦）</t>
  </si>
  <si>
    <t xml:space="preserve">肥育開始日       （和  暦） </t>
  </si>
  <si>
    <t>肥育開始日(参考）</t>
  </si>
  <si>
    <t>申　込　日</t>
  </si>
  <si>
    <t>事務委託先</t>
  </si>
  <si>
    <t>ＪＡ福井市南部</t>
  </si>
  <si>
    <t>ＪＡ花咲ふくい</t>
  </si>
  <si>
    <t>ＪＡはるえ</t>
  </si>
  <si>
    <t>ＪＡテラル越前</t>
  </si>
  <si>
    <t>ＪＡ池田</t>
  </si>
  <si>
    <t>ＪＡ越前丹生</t>
  </si>
  <si>
    <t>ＪＡ敦賀美方</t>
  </si>
  <si>
    <t>ＪＡ若狭</t>
  </si>
  <si>
    <t>ＪＡ越前たけふ</t>
  </si>
  <si>
    <t>福井県配合飼料基金協会</t>
  </si>
  <si>
    <t>担当者</t>
  </si>
  <si>
    <t>所属ｺｰﾄﾞ</t>
  </si>
  <si>
    <t>大嶋一太郎</t>
  </si>
  <si>
    <t>島田　隆</t>
  </si>
  <si>
    <t>NO</t>
  </si>
  <si>
    <t>(所属）</t>
  </si>
  <si>
    <t>（所属コード）</t>
  </si>
  <si>
    <t>（点検者氏名）</t>
  </si>
  <si>
    <t xml:space="preserve">   </t>
  </si>
  <si>
    <t>印</t>
  </si>
  <si>
    <t>佐藤　久</t>
  </si>
  <si>
    <t>加藤　仁志</t>
  </si>
  <si>
    <t>肥育開始日</t>
  </si>
  <si>
    <t>※
導入方法　</t>
  </si>
  <si>
    <t>申込日と生まれ　</t>
  </si>
  <si>
    <t>生年月日　　　（和暦）</t>
  </si>
  <si>
    <t>※
品種区分</t>
  </si>
  <si>
    <t>申込日</t>
  </si>
  <si>
    <t>NO</t>
  </si>
  <si>
    <t>個体識別番号</t>
  </si>
  <si>
    <t>生年月日</t>
  </si>
  <si>
    <t>導入方法</t>
  </si>
  <si>
    <t>導入年月日</t>
  </si>
  <si>
    <t>購入先</t>
  </si>
  <si>
    <t>肥育開始日</t>
  </si>
  <si>
    <t>品種区分</t>
  </si>
  <si>
    <t>性別</t>
  </si>
  <si>
    <t>　※　品種区分　1：黒毛和種、2：褐毛和種、3：日本短角・無角和種、4:乳用種、5：交雑種,　6：その他</t>
  </si>
  <si>
    <t>NO</t>
  </si>
  <si>
    <t>肥育牛個体登録申込書　（複数申込書）</t>
  </si>
  <si>
    <t>点検者氏名の変更</t>
  </si>
  <si>
    <t>現在の点検者</t>
  </si>
  <si>
    <t>　※　性別　1：メス、2：雄　3：去勢</t>
  </si>
  <si>
    <t>佐々木一恵</t>
  </si>
  <si>
    <t>浅井　芳文</t>
  </si>
  <si>
    <t>柴田　勇気</t>
  </si>
  <si>
    <t>下牧　真吾</t>
  </si>
  <si>
    <t>斉藤　政明</t>
  </si>
  <si>
    <t>宇都宮　孝則</t>
  </si>
  <si>
    <t>申込日と生まれ　6月以上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</si>
</sst>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&quot;-&quot;####&quot;-&quot;#"/>
    <numFmt numFmtId="177" formatCode="[$-411]ge\.mm\.dd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23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10"/>
      <name val="ＭＳ Ｐ明朝"/>
      <family val="1"/>
    </font>
    <font>
      <sz val="6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theme="0" tint="-0.4999699890613556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6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177" fontId="7" fillId="0" borderId="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68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locked="0"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wrapText="1"/>
      <protection/>
    </xf>
    <xf numFmtId="0" fontId="63" fillId="0" borderId="16" xfId="0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>
      <alignment horizontal="center" vertical="center"/>
    </xf>
    <xf numFmtId="57" fontId="63" fillId="0" borderId="16" xfId="0" applyNumberFormat="1" applyFont="1" applyBorder="1" applyAlignment="1" applyProtection="1">
      <alignment horizontal="center" vertical="center"/>
      <protection locked="0"/>
    </xf>
    <xf numFmtId="0" fontId="69" fillId="0" borderId="12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wrapText="1"/>
      <protection locked="0"/>
    </xf>
    <xf numFmtId="0" fontId="63" fillId="0" borderId="16" xfId="0" applyFont="1" applyBorder="1" applyAlignment="1" applyProtection="1">
      <alignment horizontal="center" vertical="top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 textRotation="255"/>
      <protection/>
    </xf>
    <xf numFmtId="0" fontId="57" fillId="0" borderId="20" xfId="0" applyFont="1" applyBorder="1" applyAlignment="1" applyProtection="1">
      <alignment horizontal="center" vertical="center" textRotation="255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3</xdr:row>
      <xdr:rowOff>85725</xdr:rowOff>
    </xdr:from>
    <xdr:to>
      <xdr:col>12</xdr:col>
      <xdr:colOff>323850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7258050" y="1095375"/>
          <a:ext cx="238125" cy="2571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33</xdr:row>
      <xdr:rowOff>28575</xdr:rowOff>
    </xdr:from>
    <xdr:to>
      <xdr:col>12</xdr:col>
      <xdr:colOff>352425</xdr:colOff>
      <xdr:row>33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7229475" y="11553825"/>
          <a:ext cx="295275" cy="27622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23.7109375" style="0" customWidth="1"/>
    <col min="3" max="3" width="9.7109375" style="0" customWidth="1"/>
    <col min="4" max="4" width="12.421875" style="0" customWidth="1"/>
    <col min="7" max="7" width="15.140625" style="0" customWidth="1"/>
  </cols>
  <sheetData>
    <row r="2" spans="1:4" ht="12.75">
      <c r="A2" t="s">
        <v>62</v>
      </c>
      <c r="B2" t="s">
        <v>23</v>
      </c>
      <c r="C2" t="s">
        <v>35</v>
      </c>
      <c r="D2" t="s">
        <v>34</v>
      </c>
    </row>
    <row r="3" spans="1:9" ht="12.75">
      <c r="A3">
        <v>1</v>
      </c>
      <c r="B3" t="s">
        <v>24</v>
      </c>
      <c r="C3">
        <v>6789</v>
      </c>
      <c r="D3" t="s">
        <v>72</v>
      </c>
      <c r="F3">
        <f>+'申込書'!A6</f>
        <v>5</v>
      </c>
      <c r="G3" t="str">
        <f>VLOOKUP(F3,Sheet3!$A$2:$D$12,2)</f>
        <v>ＪＡ池田</v>
      </c>
      <c r="H3">
        <f>VLOOKUP(F3,Sheet3!$A$2:$D$12,3)</f>
        <v>6838</v>
      </c>
      <c r="I3" t="str">
        <f>VLOOKUP(F3,Sheet3!$A$2:$D$12,4)</f>
        <v>大嶋一太郎</v>
      </c>
    </row>
    <row r="4" spans="1:4" ht="12.75">
      <c r="A4">
        <v>2</v>
      </c>
      <c r="B4" t="s">
        <v>25</v>
      </c>
      <c r="C4">
        <v>6810</v>
      </c>
      <c r="D4" t="s">
        <v>37</v>
      </c>
    </row>
    <row r="5" spans="1:4" ht="12.75">
      <c r="A5">
        <v>3</v>
      </c>
      <c r="B5" t="s">
        <v>26</v>
      </c>
      <c r="C5">
        <v>6823</v>
      </c>
      <c r="D5" t="s">
        <v>71</v>
      </c>
    </row>
    <row r="6" spans="1:4" ht="12.75">
      <c r="A6">
        <v>4</v>
      </c>
      <c r="B6" t="s">
        <v>27</v>
      </c>
      <c r="C6">
        <v>6832</v>
      </c>
      <c r="D6" t="s">
        <v>70</v>
      </c>
    </row>
    <row r="7" spans="1:4" ht="12.75">
      <c r="A7">
        <v>5</v>
      </c>
      <c r="B7" t="s">
        <v>28</v>
      </c>
      <c r="C7">
        <v>6838</v>
      </c>
      <c r="D7" t="s">
        <v>36</v>
      </c>
    </row>
    <row r="8" spans="1:4" ht="12.75">
      <c r="A8">
        <v>6</v>
      </c>
      <c r="B8" t="s">
        <v>29</v>
      </c>
      <c r="C8">
        <v>6841</v>
      </c>
      <c r="D8" t="s">
        <v>44</v>
      </c>
    </row>
    <row r="9" spans="1:4" ht="12.75">
      <c r="A9">
        <v>7</v>
      </c>
      <c r="B9" t="s">
        <v>32</v>
      </c>
      <c r="C9">
        <v>6853</v>
      </c>
      <c r="D9" t="s">
        <v>68</v>
      </c>
    </row>
    <row r="10" spans="1:4" ht="12.75">
      <c r="A10">
        <v>8</v>
      </c>
      <c r="B10" t="s">
        <v>30</v>
      </c>
      <c r="C10">
        <v>6860</v>
      </c>
      <c r="D10" t="s">
        <v>69</v>
      </c>
    </row>
    <row r="11" spans="1:4" ht="12.75">
      <c r="A11">
        <v>9</v>
      </c>
      <c r="B11" t="s">
        <v>31</v>
      </c>
      <c r="C11">
        <v>6863</v>
      </c>
      <c r="D11" t="s">
        <v>45</v>
      </c>
    </row>
    <row r="12" spans="1:4" ht="12.75">
      <c r="A12">
        <v>10</v>
      </c>
      <c r="B12" t="s">
        <v>33</v>
      </c>
      <c r="C12">
        <v>7000</v>
      </c>
      <c r="D1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85" zoomScaleNormal="70" zoomScaleSheetLayoutView="85" zoomScalePageLayoutView="0" workbookViewId="0" topLeftCell="A1">
      <selection activeCell="G34" sqref="G34:J34"/>
    </sheetView>
  </sheetViews>
  <sheetFormatPr defaultColWidth="9.00390625" defaultRowHeight="15"/>
  <cols>
    <col min="1" max="1" width="6.421875" style="1" customWidth="1"/>
    <col min="2" max="2" width="19.140625" style="2" customWidth="1"/>
    <col min="3" max="3" width="14.8515625" style="1" customWidth="1"/>
    <col min="4" max="4" width="4.421875" style="1" customWidth="1"/>
    <col min="5" max="5" width="5.57421875" style="1" customWidth="1"/>
    <col min="6" max="6" width="15.28125" style="1" customWidth="1"/>
    <col min="7" max="7" width="4.7109375" style="1" customWidth="1"/>
    <col min="8" max="8" width="5.8515625" style="1" customWidth="1"/>
    <col min="9" max="9" width="13.8515625" style="2" customWidth="1"/>
    <col min="10" max="10" width="4.7109375" style="1" customWidth="1"/>
    <col min="11" max="11" width="8.00390625" style="1" customWidth="1"/>
    <col min="12" max="12" width="4.7109375" style="1" customWidth="1"/>
    <col min="13" max="13" width="5.28125" style="2" customWidth="1"/>
    <col min="14" max="14" width="4.57421875" style="1" customWidth="1"/>
    <col min="15" max="15" width="12.00390625" style="36" customWidth="1"/>
    <col min="16" max="17" width="9.00390625" style="36" customWidth="1"/>
    <col min="18" max="18" width="6.7109375" style="36" customWidth="1"/>
    <col min="19" max="22" width="9.00390625" style="36" customWidth="1"/>
    <col min="23" max="16384" width="9.00390625" style="1" customWidth="1"/>
  </cols>
  <sheetData>
    <row r="1" spans="1:13" ht="28.5" customHeight="1">
      <c r="A1" s="14"/>
      <c r="B1" s="15"/>
      <c r="C1" s="16" t="s">
        <v>63</v>
      </c>
      <c r="D1" s="16"/>
      <c r="E1" s="16"/>
      <c r="F1" s="16"/>
      <c r="G1" s="16"/>
      <c r="H1" s="16"/>
      <c r="I1" s="17"/>
      <c r="J1" s="16"/>
      <c r="K1" s="16"/>
      <c r="L1" s="16"/>
      <c r="M1" s="16"/>
    </row>
    <row r="2" spans="1:20" ht="26.25" customHeight="1">
      <c r="A2" s="14"/>
      <c r="B2" s="15"/>
      <c r="C2" s="18"/>
      <c r="D2" s="44" t="s">
        <v>22</v>
      </c>
      <c r="E2" s="44"/>
      <c r="F2" s="44"/>
      <c r="G2" s="51"/>
      <c r="H2" s="51"/>
      <c r="I2" s="51"/>
      <c r="J2" s="51"/>
      <c r="K2" s="51"/>
      <c r="L2" s="51"/>
      <c r="M2" s="18"/>
      <c r="P2" s="36" t="s">
        <v>64</v>
      </c>
      <c r="S2" s="48"/>
      <c r="T2" s="49"/>
    </row>
    <row r="3" spans="1:20" ht="24.75" customHeight="1">
      <c r="A3" s="19" t="s">
        <v>2</v>
      </c>
      <c r="B3" s="15"/>
      <c r="C3" s="14"/>
      <c r="D3" s="45" t="s">
        <v>4</v>
      </c>
      <c r="E3" s="45"/>
      <c r="F3" s="45"/>
      <c r="G3" s="52"/>
      <c r="H3" s="52"/>
      <c r="I3" s="52"/>
      <c r="J3" s="52"/>
      <c r="K3" s="52"/>
      <c r="L3" s="52"/>
      <c r="M3" s="15"/>
      <c r="P3" s="36" t="s">
        <v>65</v>
      </c>
      <c r="S3" s="50" t="str">
        <f>+G34</f>
        <v>大嶋一太郎</v>
      </c>
      <c r="T3" s="50"/>
    </row>
    <row r="4" spans="1:18" ht="33.75" customHeight="1">
      <c r="A4" s="19"/>
      <c r="B4" s="15"/>
      <c r="C4" s="14"/>
      <c r="D4" s="46" t="s">
        <v>17</v>
      </c>
      <c r="E4" s="46"/>
      <c r="F4" s="46"/>
      <c r="G4" s="53"/>
      <c r="H4" s="53"/>
      <c r="I4" s="53"/>
      <c r="J4" s="53"/>
      <c r="K4" s="53"/>
      <c r="L4" s="53"/>
      <c r="M4" s="15" t="s">
        <v>43</v>
      </c>
      <c r="R4" s="36">
        <f>IF(C12=0,"",IF(($I$2-C12)&gt;425,"申込みできません",""))</f>
      </c>
    </row>
    <row r="5" spans="1:13" ht="25.5" customHeight="1">
      <c r="A5" s="14" t="s">
        <v>38</v>
      </c>
      <c r="B5" s="14" t="s">
        <v>3</v>
      </c>
      <c r="C5" s="14"/>
      <c r="D5" s="47" t="s">
        <v>10</v>
      </c>
      <c r="E5" s="47"/>
      <c r="F5" s="47"/>
      <c r="G5" s="54"/>
      <c r="H5" s="54"/>
      <c r="I5" s="54"/>
      <c r="J5" s="54"/>
      <c r="K5" s="54"/>
      <c r="L5" s="54"/>
      <c r="M5" s="15" t="s">
        <v>42</v>
      </c>
    </row>
    <row r="6" spans="1:13" ht="29.25" customHeight="1">
      <c r="A6" s="13">
        <v>5</v>
      </c>
      <c r="B6" s="57" t="str">
        <f>VLOOKUP(A6,Sheet3!$A$2:$D$12,2)</f>
        <v>ＪＡ池田</v>
      </c>
      <c r="C6" s="57"/>
      <c r="D6" s="45" t="s">
        <v>7</v>
      </c>
      <c r="E6" s="45"/>
      <c r="F6" s="45"/>
      <c r="G6" s="58"/>
      <c r="H6" s="58"/>
      <c r="I6" s="58"/>
      <c r="J6" s="58"/>
      <c r="K6" s="58"/>
      <c r="L6" s="58"/>
      <c r="M6" s="15"/>
    </row>
    <row r="7" spans="1:13" ht="24" customHeight="1">
      <c r="A7" s="14"/>
      <c r="B7" s="15"/>
      <c r="C7" s="14"/>
      <c r="D7" s="45" t="s">
        <v>18</v>
      </c>
      <c r="E7" s="45"/>
      <c r="F7" s="45"/>
      <c r="G7" s="58"/>
      <c r="H7" s="58"/>
      <c r="I7" s="58"/>
      <c r="J7" s="58"/>
      <c r="K7" s="58"/>
      <c r="L7" s="58"/>
      <c r="M7" s="15"/>
    </row>
    <row r="8" spans="1:13" ht="34.5" customHeight="1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14"/>
      <c r="K8" s="14"/>
      <c r="L8" s="14"/>
      <c r="M8" s="15"/>
    </row>
    <row r="9" spans="1:13" ht="6.75" customHeight="1">
      <c r="A9" s="14"/>
      <c r="B9" s="15"/>
      <c r="C9" s="14"/>
      <c r="D9" s="14"/>
      <c r="E9" s="14"/>
      <c r="F9" s="14"/>
      <c r="G9" s="14"/>
      <c r="H9" s="14"/>
      <c r="I9" s="15"/>
      <c r="J9" s="14"/>
      <c r="K9" s="14"/>
      <c r="L9" s="14"/>
      <c r="M9" s="15"/>
    </row>
    <row r="10" spans="1:16" ht="23.25" customHeight="1">
      <c r="A10" s="64" t="s">
        <v>1</v>
      </c>
      <c r="B10" s="66" t="s">
        <v>15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  <c r="O10" s="36">
        <v>6</v>
      </c>
      <c r="P10" s="36">
        <v>14</v>
      </c>
    </row>
    <row r="11" spans="1:19" ht="74.25" customHeight="1">
      <c r="A11" s="65"/>
      <c r="B11" s="20" t="s">
        <v>0</v>
      </c>
      <c r="C11" s="21" t="s">
        <v>49</v>
      </c>
      <c r="D11" s="60" t="s">
        <v>47</v>
      </c>
      <c r="E11" s="61"/>
      <c r="F11" s="21" t="s">
        <v>19</v>
      </c>
      <c r="G11" s="55" t="s">
        <v>11</v>
      </c>
      <c r="H11" s="56"/>
      <c r="I11" s="21" t="s">
        <v>20</v>
      </c>
      <c r="J11" s="55" t="s">
        <v>50</v>
      </c>
      <c r="K11" s="56"/>
      <c r="L11" s="55" t="s">
        <v>12</v>
      </c>
      <c r="M11" s="56"/>
      <c r="N11" s="6"/>
      <c r="O11" s="37" t="s">
        <v>21</v>
      </c>
      <c r="P11" s="38" t="s">
        <v>73</v>
      </c>
      <c r="Q11" s="38" t="s">
        <v>48</v>
      </c>
      <c r="S11" s="36" t="s">
        <v>46</v>
      </c>
    </row>
    <row r="12" spans="1:22" s="4" customFormat="1" ht="27" customHeight="1">
      <c r="A12" s="43"/>
      <c r="B12" s="8"/>
      <c r="C12" s="9"/>
      <c r="D12" s="11"/>
      <c r="E12" s="22">
        <f>IF(D12=0,"",IF(D12=1,"外部",IF(D12=2,"自家","×")))</f>
      </c>
      <c r="F12" s="12"/>
      <c r="G12" s="10"/>
      <c r="H12" s="23">
        <f>IF(G12=0,"",IF(G12=1,"家畜市場",IF(G12=2,"農協",IF(G12=3,"家畜商",IF(G12=4,"その他","×")))))</f>
      </c>
      <c r="I12" s="9"/>
      <c r="J12" s="10"/>
      <c r="K12" s="35">
        <f>IF(J12=0,"",IF(J12=1,"黒毛和種",IF(J12=2,"褐毛和種",IF(J12=3,"短角・無角和種",IF(J12=4,"乳用種",IF(J12=5,"交雑種",IF(J12=6,"その他","×")))))))</f>
      </c>
      <c r="L12" s="10"/>
      <c r="M12" s="35">
        <f>IF(L12=0,"",IF(L12=1,"メス",IF(L12=2,"雄",IF(L12=3,"去勢","×"))))</f>
      </c>
      <c r="O12" s="39">
        <f>IF(C12=0,"",IF(F12-C12&gt;=182,F12,EDATE(C12,$O$10)))</f>
      </c>
      <c r="P12" s="36">
        <f>IF($G$2&lt;C12,"",IF(C12=0,"",IF(($G$2-C12)&gt;=180,"〇","×")))</f>
      </c>
      <c r="Q12" s="36">
        <f>IF(P12="×","",IF(C12=0,"",IF(($G$2-C12)&lt;0,"×","○")))</f>
      </c>
      <c r="R12" s="40"/>
      <c r="S12" s="42">
        <f>IF(I12=0,"",IF(I12=O12,"○",IF(I12&gt;O12,"肥育開始日はＯＫですが、早出し出荷の時に、マルキンの補填対象にならない場合があります。もう一度確認下さい","肥育開始日が６か月かあるいは、導入年月日以前です。")))</f>
      </c>
      <c r="T12" s="36"/>
      <c r="U12" s="36"/>
      <c r="V12" s="36"/>
    </row>
    <row r="13" spans="1:22" s="4" customFormat="1" ht="27" customHeight="1">
      <c r="A13" s="7"/>
      <c r="B13" s="8"/>
      <c r="C13" s="9"/>
      <c r="D13" s="11"/>
      <c r="E13" s="24">
        <f>IF(D13=0,"",IF(D13=1,"外部",IF(D13=2,"自家","×")))</f>
      </c>
      <c r="F13" s="12"/>
      <c r="G13" s="10"/>
      <c r="H13" s="23">
        <f aca="true" t="shared" si="0" ref="H13:H31">IF(G13=0,"",IF(G13=1,"家畜市場",IF(G13=2,"農協",IF(G13=3,"家畜商",IF(G13=4,"その他","×")))))</f>
      </c>
      <c r="I13" s="9"/>
      <c r="J13" s="10"/>
      <c r="K13" s="35">
        <f aca="true" t="shared" si="1" ref="K13:K31">IF(J13=0,"",IF(J13=1,"黒毛和種",IF(J13=2,"褐毛和種",IF(J13=3,"短角・無角和種",IF(J13=4,"乳用種",IF(J13=5,"交雑種",IF(J13=6,"その他","×")))))))</f>
      </c>
      <c r="L13" s="10"/>
      <c r="M13" s="35">
        <f aca="true" t="shared" si="2" ref="M13:M31">IF(L13=0,"",IF(L13=1,"メス",IF(L13=2,"雄",IF(L13=3,"去勢","×"))))</f>
      </c>
      <c r="O13" s="39">
        <f aca="true" t="shared" si="3" ref="O13:O31">IF(C13=0,"",IF(F13-C13&gt;=182,F13,EDATE(C13,$O$10)))</f>
      </c>
      <c r="P13" s="36">
        <f aca="true" t="shared" si="4" ref="P13:P31">IF($G$2&lt;C13,"",IF(C13=0,"",IF(($G$2-C13)&gt;=180,"〇","×")))</f>
      </c>
      <c r="Q13" s="36">
        <f aca="true" t="shared" si="5" ref="Q13:Q31">IF(P13="×","",IF(C13=0,"",IF(($G$2-C13)&lt;0,"×","○")))</f>
      </c>
      <c r="R13" s="40"/>
      <c r="S13" s="40">
        <f aca="true" t="shared" si="6" ref="S13:S31">IF(I13=0,"",IF(J13=O13,"○",IF(J13&gt;O13,"肥育開始日はＯＫですが、早出し出荷の時に、マルキンの補填対象にならない場合があります。もう一度確認下さい","肥育開始日が６か月かあるいは、導入年月日以前です。")))</f>
      </c>
      <c r="T13" s="36"/>
      <c r="U13" s="36"/>
      <c r="V13" s="36"/>
    </row>
    <row r="14" spans="1:22" s="4" customFormat="1" ht="27" customHeight="1">
      <c r="A14" s="7"/>
      <c r="B14" s="8"/>
      <c r="C14" s="9"/>
      <c r="D14" s="11"/>
      <c r="E14" s="24">
        <f aca="true" t="shared" si="7" ref="E14:E31">IF(D14=0,"",IF(D14=1,"外部",IF(D14=2,"自家","×")))</f>
      </c>
      <c r="F14" s="12"/>
      <c r="G14" s="10"/>
      <c r="H14" s="23">
        <f t="shared" si="0"/>
      </c>
      <c r="I14" s="9"/>
      <c r="J14" s="10"/>
      <c r="K14" s="35">
        <f t="shared" si="1"/>
      </c>
      <c r="L14" s="10"/>
      <c r="M14" s="35">
        <f t="shared" si="2"/>
      </c>
      <c r="O14" s="39">
        <f t="shared" si="3"/>
      </c>
      <c r="P14" s="36">
        <f t="shared" si="4"/>
      </c>
      <c r="Q14" s="36">
        <f t="shared" si="5"/>
      </c>
      <c r="R14" s="40"/>
      <c r="S14" s="40">
        <f t="shared" si="6"/>
      </c>
      <c r="T14" s="36"/>
      <c r="U14" s="36"/>
      <c r="V14" s="36"/>
    </row>
    <row r="15" spans="1:22" s="4" customFormat="1" ht="27" customHeight="1">
      <c r="A15" s="7"/>
      <c r="B15" s="8"/>
      <c r="C15" s="9"/>
      <c r="D15" s="11"/>
      <c r="E15" s="24">
        <f t="shared" si="7"/>
      </c>
      <c r="F15" s="12"/>
      <c r="G15" s="10"/>
      <c r="H15" s="23">
        <f t="shared" si="0"/>
      </c>
      <c r="I15" s="9"/>
      <c r="J15" s="10"/>
      <c r="K15" s="35">
        <f t="shared" si="1"/>
      </c>
      <c r="L15" s="10"/>
      <c r="M15" s="35">
        <f t="shared" si="2"/>
      </c>
      <c r="O15" s="39">
        <f t="shared" si="3"/>
      </c>
      <c r="P15" s="36">
        <f t="shared" si="4"/>
      </c>
      <c r="Q15" s="36">
        <f t="shared" si="5"/>
      </c>
      <c r="R15" s="40"/>
      <c r="S15" s="40">
        <f t="shared" si="6"/>
      </c>
      <c r="T15" s="36"/>
      <c r="U15" s="36"/>
      <c r="V15" s="36"/>
    </row>
    <row r="16" spans="1:22" s="4" customFormat="1" ht="27" customHeight="1">
      <c r="A16" s="7"/>
      <c r="B16" s="8"/>
      <c r="C16" s="9"/>
      <c r="D16" s="11"/>
      <c r="E16" s="24">
        <f t="shared" si="7"/>
      </c>
      <c r="F16" s="12"/>
      <c r="G16" s="10"/>
      <c r="H16" s="23">
        <f t="shared" si="0"/>
      </c>
      <c r="I16" s="9"/>
      <c r="J16" s="10"/>
      <c r="K16" s="35">
        <f t="shared" si="1"/>
      </c>
      <c r="L16" s="10"/>
      <c r="M16" s="35">
        <f t="shared" si="2"/>
      </c>
      <c r="O16" s="39">
        <f t="shared" si="3"/>
      </c>
      <c r="P16" s="36">
        <f t="shared" si="4"/>
      </c>
      <c r="Q16" s="36">
        <f t="shared" si="5"/>
      </c>
      <c r="R16" s="40"/>
      <c r="S16" s="40">
        <f t="shared" si="6"/>
      </c>
      <c r="T16" s="36"/>
      <c r="U16" s="36"/>
      <c r="V16" s="36"/>
    </row>
    <row r="17" spans="1:22" s="4" customFormat="1" ht="27" customHeight="1">
      <c r="A17" s="7"/>
      <c r="B17" s="8"/>
      <c r="C17" s="9"/>
      <c r="D17" s="11"/>
      <c r="E17" s="24">
        <f t="shared" si="7"/>
      </c>
      <c r="F17" s="12"/>
      <c r="G17" s="10"/>
      <c r="H17" s="23">
        <f t="shared" si="0"/>
      </c>
      <c r="I17" s="9"/>
      <c r="J17" s="10"/>
      <c r="K17" s="35">
        <f t="shared" si="1"/>
      </c>
      <c r="L17" s="10"/>
      <c r="M17" s="35">
        <f t="shared" si="2"/>
      </c>
      <c r="O17" s="39">
        <f t="shared" si="3"/>
      </c>
      <c r="P17" s="36">
        <f t="shared" si="4"/>
      </c>
      <c r="Q17" s="36">
        <f t="shared" si="5"/>
      </c>
      <c r="R17" s="40"/>
      <c r="S17" s="40">
        <f t="shared" si="6"/>
      </c>
      <c r="T17" s="36"/>
      <c r="U17" s="36"/>
      <c r="V17" s="36"/>
    </row>
    <row r="18" spans="1:22" s="4" customFormat="1" ht="27" customHeight="1">
      <c r="A18" s="7"/>
      <c r="B18" s="8"/>
      <c r="C18" s="9"/>
      <c r="D18" s="11"/>
      <c r="E18" s="24">
        <f t="shared" si="7"/>
      </c>
      <c r="F18" s="12"/>
      <c r="G18" s="10"/>
      <c r="H18" s="23">
        <f t="shared" si="0"/>
      </c>
      <c r="I18" s="9"/>
      <c r="J18" s="10"/>
      <c r="K18" s="35">
        <f t="shared" si="1"/>
      </c>
      <c r="L18" s="10"/>
      <c r="M18" s="35">
        <f t="shared" si="2"/>
      </c>
      <c r="O18" s="39">
        <f t="shared" si="3"/>
      </c>
      <c r="P18" s="36">
        <f t="shared" si="4"/>
      </c>
      <c r="Q18" s="36">
        <f t="shared" si="5"/>
      </c>
      <c r="R18" s="40"/>
      <c r="S18" s="40">
        <f t="shared" si="6"/>
      </c>
      <c r="T18" s="36"/>
      <c r="U18" s="36"/>
      <c r="V18" s="36"/>
    </row>
    <row r="19" spans="1:22" s="4" customFormat="1" ht="27" customHeight="1">
      <c r="A19" s="7"/>
      <c r="B19" s="8"/>
      <c r="C19" s="9"/>
      <c r="D19" s="11"/>
      <c r="E19" s="24">
        <f t="shared" si="7"/>
      </c>
      <c r="F19" s="12"/>
      <c r="G19" s="10"/>
      <c r="H19" s="23">
        <f t="shared" si="0"/>
      </c>
      <c r="I19" s="9"/>
      <c r="J19" s="10"/>
      <c r="K19" s="35">
        <f t="shared" si="1"/>
      </c>
      <c r="L19" s="10"/>
      <c r="M19" s="35">
        <f t="shared" si="2"/>
      </c>
      <c r="O19" s="39">
        <f t="shared" si="3"/>
      </c>
      <c r="P19" s="36">
        <f t="shared" si="4"/>
      </c>
      <c r="Q19" s="36">
        <f t="shared" si="5"/>
      </c>
      <c r="R19" s="40"/>
      <c r="S19" s="40">
        <f t="shared" si="6"/>
      </c>
      <c r="T19" s="36"/>
      <c r="U19" s="36"/>
      <c r="V19" s="36"/>
    </row>
    <row r="20" spans="1:22" s="3" customFormat="1" ht="27" customHeight="1">
      <c r="A20" s="7"/>
      <c r="B20" s="8"/>
      <c r="C20" s="9"/>
      <c r="D20" s="11"/>
      <c r="E20" s="24">
        <f t="shared" si="7"/>
      </c>
      <c r="F20" s="12"/>
      <c r="G20" s="10"/>
      <c r="H20" s="23">
        <f t="shared" si="0"/>
      </c>
      <c r="I20" s="9"/>
      <c r="J20" s="10"/>
      <c r="K20" s="35">
        <f t="shared" si="1"/>
      </c>
      <c r="L20" s="10"/>
      <c r="M20" s="35">
        <f t="shared" si="2"/>
      </c>
      <c r="O20" s="39">
        <f t="shared" si="3"/>
      </c>
      <c r="P20" s="36">
        <f t="shared" si="4"/>
      </c>
      <c r="Q20" s="36">
        <f t="shared" si="5"/>
      </c>
      <c r="R20" s="40"/>
      <c r="S20" s="40">
        <f t="shared" si="6"/>
      </c>
      <c r="T20" s="36"/>
      <c r="U20" s="36"/>
      <c r="V20" s="36"/>
    </row>
    <row r="21" spans="1:22" s="3" customFormat="1" ht="27" customHeight="1">
      <c r="A21" s="7"/>
      <c r="B21" s="8"/>
      <c r="C21" s="9"/>
      <c r="D21" s="11"/>
      <c r="E21" s="24">
        <f t="shared" si="7"/>
      </c>
      <c r="F21" s="12"/>
      <c r="G21" s="10"/>
      <c r="H21" s="23">
        <f t="shared" si="0"/>
      </c>
      <c r="I21" s="9"/>
      <c r="J21" s="10"/>
      <c r="K21" s="35">
        <f t="shared" si="1"/>
      </c>
      <c r="L21" s="10"/>
      <c r="M21" s="35">
        <f t="shared" si="2"/>
      </c>
      <c r="O21" s="39">
        <f t="shared" si="3"/>
      </c>
      <c r="P21" s="36">
        <f t="shared" si="4"/>
      </c>
      <c r="Q21" s="36">
        <f t="shared" si="5"/>
      </c>
      <c r="R21" s="40"/>
      <c r="S21" s="40">
        <f t="shared" si="6"/>
      </c>
      <c r="T21" s="36"/>
      <c r="U21" s="36"/>
      <c r="V21" s="36"/>
    </row>
    <row r="22" spans="1:22" s="4" customFormat="1" ht="27" customHeight="1">
      <c r="A22" s="7"/>
      <c r="B22" s="8"/>
      <c r="C22" s="9"/>
      <c r="D22" s="11"/>
      <c r="E22" s="24">
        <f t="shared" si="7"/>
      </c>
      <c r="F22" s="12"/>
      <c r="G22" s="10"/>
      <c r="H22" s="23">
        <f t="shared" si="0"/>
      </c>
      <c r="I22" s="9"/>
      <c r="J22" s="10"/>
      <c r="K22" s="35">
        <f t="shared" si="1"/>
      </c>
      <c r="L22" s="10"/>
      <c r="M22" s="35">
        <f t="shared" si="2"/>
      </c>
      <c r="O22" s="39">
        <f t="shared" si="3"/>
      </c>
      <c r="P22" s="36">
        <f t="shared" si="4"/>
      </c>
      <c r="Q22" s="36">
        <f t="shared" si="5"/>
      </c>
      <c r="R22" s="40"/>
      <c r="S22" s="40">
        <f t="shared" si="6"/>
      </c>
      <c r="T22" s="36"/>
      <c r="U22" s="36"/>
      <c r="V22" s="36"/>
    </row>
    <row r="23" spans="1:22" s="3" customFormat="1" ht="27" customHeight="1">
      <c r="A23" s="7"/>
      <c r="B23" s="8"/>
      <c r="C23" s="9"/>
      <c r="D23" s="11"/>
      <c r="E23" s="24">
        <f t="shared" si="7"/>
      </c>
      <c r="F23" s="12"/>
      <c r="G23" s="10"/>
      <c r="H23" s="23">
        <f t="shared" si="0"/>
      </c>
      <c r="I23" s="9"/>
      <c r="J23" s="10"/>
      <c r="K23" s="35">
        <f t="shared" si="1"/>
      </c>
      <c r="L23" s="10"/>
      <c r="M23" s="35">
        <f t="shared" si="2"/>
      </c>
      <c r="O23" s="39">
        <f t="shared" si="3"/>
      </c>
      <c r="P23" s="36">
        <f t="shared" si="4"/>
      </c>
      <c r="Q23" s="36">
        <f t="shared" si="5"/>
      </c>
      <c r="R23" s="40"/>
      <c r="S23" s="40">
        <f t="shared" si="6"/>
      </c>
      <c r="T23" s="36"/>
      <c r="U23" s="36"/>
      <c r="V23" s="36"/>
    </row>
    <row r="24" spans="1:22" s="3" customFormat="1" ht="27" customHeight="1">
      <c r="A24" s="7"/>
      <c r="B24" s="8"/>
      <c r="C24" s="9"/>
      <c r="D24" s="11"/>
      <c r="E24" s="24">
        <f t="shared" si="7"/>
      </c>
      <c r="F24" s="12"/>
      <c r="G24" s="10"/>
      <c r="H24" s="23">
        <f t="shared" si="0"/>
      </c>
      <c r="I24" s="9"/>
      <c r="J24" s="10"/>
      <c r="K24" s="35">
        <f t="shared" si="1"/>
      </c>
      <c r="L24" s="10"/>
      <c r="M24" s="35">
        <f t="shared" si="2"/>
      </c>
      <c r="O24" s="39">
        <f t="shared" si="3"/>
      </c>
      <c r="P24" s="36">
        <f t="shared" si="4"/>
      </c>
      <c r="Q24" s="36">
        <f t="shared" si="5"/>
      </c>
      <c r="R24" s="40"/>
      <c r="S24" s="40">
        <f t="shared" si="6"/>
      </c>
      <c r="T24" s="36"/>
      <c r="U24" s="36"/>
      <c r="V24" s="36"/>
    </row>
    <row r="25" spans="1:22" s="4" customFormat="1" ht="27" customHeight="1">
      <c r="A25" s="7"/>
      <c r="B25" s="8"/>
      <c r="C25" s="9"/>
      <c r="D25" s="11"/>
      <c r="E25" s="24">
        <f t="shared" si="7"/>
      </c>
      <c r="F25" s="12"/>
      <c r="G25" s="10"/>
      <c r="H25" s="23">
        <f t="shared" si="0"/>
      </c>
      <c r="I25" s="9"/>
      <c r="J25" s="10"/>
      <c r="K25" s="35">
        <f t="shared" si="1"/>
      </c>
      <c r="L25" s="10"/>
      <c r="M25" s="35">
        <f t="shared" si="2"/>
      </c>
      <c r="O25" s="39">
        <f t="shared" si="3"/>
      </c>
      <c r="P25" s="36">
        <f t="shared" si="4"/>
      </c>
      <c r="Q25" s="36">
        <f t="shared" si="5"/>
      </c>
      <c r="R25" s="40"/>
      <c r="S25" s="40">
        <f t="shared" si="6"/>
      </c>
      <c r="T25" s="36"/>
      <c r="U25" s="36"/>
      <c r="V25" s="36"/>
    </row>
    <row r="26" spans="1:22" s="3" customFormat="1" ht="27" customHeight="1">
      <c r="A26" s="7"/>
      <c r="B26" s="8"/>
      <c r="C26" s="9"/>
      <c r="D26" s="11"/>
      <c r="E26" s="24">
        <f t="shared" si="7"/>
      </c>
      <c r="F26" s="12"/>
      <c r="G26" s="10"/>
      <c r="H26" s="23">
        <f t="shared" si="0"/>
      </c>
      <c r="I26" s="9"/>
      <c r="J26" s="10"/>
      <c r="K26" s="35">
        <f t="shared" si="1"/>
      </c>
      <c r="L26" s="10"/>
      <c r="M26" s="35">
        <f t="shared" si="2"/>
      </c>
      <c r="O26" s="39">
        <f t="shared" si="3"/>
      </c>
      <c r="P26" s="36">
        <f t="shared" si="4"/>
      </c>
      <c r="Q26" s="36">
        <f t="shared" si="5"/>
      </c>
      <c r="R26" s="40"/>
      <c r="S26" s="40">
        <f t="shared" si="6"/>
      </c>
      <c r="T26" s="36"/>
      <c r="U26" s="36"/>
      <c r="V26" s="36"/>
    </row>
    <row r="27" spans="1:22" s="3" customFormat="1" ht="27" customHeight="1">
      <c r="A27" s="7"/>
      <c r="B27" s="8"/>
      <c r="C27" s="9"/>
      <c r="D27" s="11"/>
      <c r="E27" s="24">
        <f t="shared" si="7"/>
      </c>
      <c r="F27" s="12"/>
      <c r="G27" s="10"/>
      <c r="H27" s="23">
        <f t="shared" si="0"/>
      </c>
      <c r="I27" s="9"/>
      <c r="J27" s="10"/>
      <c r="K27" s="35">
        <f t="shared" si="1"/>
      </c>
      <c r="L27" s="10"/>
      <c r="M27" s="35">
        <f t="shared" si="2"/>
      </c>
      <c r="O27" s="39">
        <f t="shared" si="3"/>
      </c>
      <c r="P27" s="36">
        <f t="shared" si="4"/>
      </c>
      <c r="Q27" s="36">
        <f t="shared" si="5"/>
      </c>
      <c r="R27" s="40"/>
      <c r="S27" s="40">
        <f t="shared" si="6"/>
      </c>
      <c r="T27" s="36"/>
      <c r="U27" s="36"/>
      <c r="V27" s="36"/>
    </row>
    <row r="28" spans="1:22" s="4" customFormat="1" ht="27" customHeight="1">
      <c r="A28" s="7"/>
      <c r="B28" s="8"/>
      <c r="C28" s="9"/>
      <c r="D28" s="11"/>
      <c r="E28" s="24">
        <f t="shared" si="7"/>
      </c>
      <c r="F28" s="12"/>
      <c r="G28" s="10"/>
      <c r="H28" s="23">
        <f t="shared" si="0"/>
      </c>
      <c r="I28" s="9"/>
      <c r="J28" s="10"/>
      <c r="K28" s="35">
        <f t="shared" si="1"/>
      </c>
      <c r="L28" s="10"/>
      <c r="M28" s="35">
        <f t="shared" si="2"/>
      </c>
      <c r="O28" s="39">
        <f t="shared" si="3"/>
      </c>
      <c r="P28" s="36">
        <f t="shared" si="4"/>
      </c>
      <c r="Q28" s="36">
        <f t="shared" si="5"/>
      </c>
      <c r="R28" s="40"/>
      <c r="S28" s="40">
        <f t="shared" si="6"/>
      </c>
      <c r="T28" s="36"/>
      <c r="U28" s="36"/>
      <c r="V28" s="36"/>
    </row>
    <row r="29" spans="1:22" s="3" customFormat="1" ht="27" customHeight="1">
      <c r="A29" s="7"/>
      <c r="B29" s="8"/>
      <c r="C29" s="9"/>
      <c r="D29" s="11"/>
      <c r="E29" s="24">
        <f t="shared" si="7"/>
      </c>
      <c r="F29" s="12"/>
      <c r="G29" s="10"/>
      <c r="H29" s="23">
        <f t="shared" si="0"/>
      </c>
      <c r="I29" s="9"/>
      <c r="J29" s="10"/>
      <c r="K29" s="35">
        <f t="shared" si="1"/>
      </c>
      <c r="L29" s="10"/>
      <c r="M29" s="35">
        <f t="shared" si="2"/>
      </c>
      <c r="O29" s="39">
        <f t="shared" si="3"/>
      </c>
      <c r="P29" s="36">
        <f t="shared" si="4"/>
      </c>
      <c r="Q29" s="36">
        <f t="shared" si="5"/>
      </c>
      <c r="R29" s="40"/>
      <c r="S29" s="40">
        <f t="shared" si="6"/>
      </c>
      <c r="T29" s="36"/>
      <c r="U29" s="36"/>
      <c r="V29" s="36"/>
    </row>
    <row r="30" spans="1:22" s="3" customFormat="1" ht="27" customHeight="1">
      <c r="A30" s="7"/>
      <c r="B30" s="8"/>
      <c r="C30" s="9"/>
      <c r="D30" s="11"/>
      <c r="E30" s="24">
        <f t="shared" si="7"/>
      </c>
      <c r="F30" s="12"/>
      <c r="G30" s="10"/>
      <c r="H30" s="23">
        <f t="shared" si="0"/>
      </c>
      <c r="I30" s="9"/>
      <c r="J30" s="10"/>
      <c r="K30" s="35">
        <f t="shared" si="1"/>
      </c>
      <c r="L30" s="10"/>
      <c r="M30" s="35">
        <f t="shared" si="2"/>
      </c>
      <c r="O30" s="39">
        <f t="shared" si="3"/>
      </c>
      <c r="P30" s="36">
        <f t="shared" si="4"/>
      </c>
      <c r="Q30" s="36">
        <f t="shared" si="5"/>
      </c>
      <c r="R30" s="40"/>
      <c r="S30" s="40">
        <f t="shared" si="6"/>
      </c>
      <c r="T30" s="36"/>
      <c r="U30" s="36"/>
      <c r="V30" s="36"/>
    </row>
    <row r="31" spans="1:22" s="3" customFormat="1" ht="27" customHeight="1">
      <c r="A31" s="7"/>
      <c r="B31" s="8"/>
      <c r="C31" s="9"/>
      <c r="D31" s="11"/>
      <c r="E31" s="24">
        <f t="shared" si="7"/>
      </c>
      <c r="F31" s="12"/>
      <c r="G31" s="10"/>
      <c r="H31" s="23">
        <f t="shared" si="0"/>
      </c>
      <c r="I31" s="9"/>
      <c r="J31" s="10"/>
      <c r="K31" s="35">
        <f t="shared" si="1"/>
      </c>
      <c r="L31" s="10"/>
      <c r="M31" s="35">
        <f t="shared" si="2"/>
      </c>
      <c r="O31" s="39">
        <f t="shared" si="3"/>
      </c>
      <c r="P31" s="36">
        <f t="shared" si="4"/>
      </c>
      <c r="Q31" s="36">
        <f t="shared" si="5"/>
      </c>
      <c r="R31" s="40"/>
      <c r="S31" s="40">
        <f t="shared" si="6"/>
      </c>
      <c r="T31" s="36"/>
      <c r="U31" s="36"/>
      <c r="V31" s="36"/>
    </row>
    <row r="32" spans="1:22" s="3" customFormat="1" ht="12">
      <c r="A32" s="25"/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6"/>
      <c r="O32" s="36"/>
      <c r="P32" s="36"/>
      <c r="Q32" s="36"/>
      <c r="R32" s="36"/>
      <c r="S32" s="36"/>
      <c r="T32" s="36"/>
      <c r="U32" s="36"/>
      <c r="V32" s="36"/>
    </row>
    <row r="33" spans="1:13" ht="24.75" customHeight="1">
      <c r="A33" s="27" t="s">
        <v>6</v>
      </c>
      <c r="B33" s="15"/>
      <c r="C33" s="14"/>
      <c r="D33" s="14"/>
      <c r="E33" s="14"/>
      <c r="F33" s="14"/>
      <c r="G33" s="14"/>
      <c r="H33" s="14"/>
      <c r="I33" s="15"/>
      <c r="J33" s="14"/>
      <c r="K33" s="14"/>
      <c r="L33" s="14"/>
      <c r="M33" s="15"/>
    </row>
    <row r="34" spans="1:22" s="4" customFormat="1" ht="25.5" customHeight="1">
      <c r="A34" s="28" t="s">
        <v>39</v>
      </c>
      <c r="B34" s="29" t="str">
        <f>+Sheet3!G3</f>
        <v>ＪＡ池田</v>
      </c>
      <c r="C34" s="28" t="s">
        <v>40</v>
      </c>
      <c r="D34" s="63">
        <f>+Sheet3!H3</f>
        <v>6838</v>
      </c>
      <c r="E34" s="63"/>
      <c r="F34" s="28" t="s">
        <v>41</v>
      </c>
      <c r="G34" s="59" t="str">
        <f>IF(S2="",+Sheet3!I3,S2)</f>
        <v>大嶋一太郎</v>
      </c>
      <c r="H34" s="59"/>
      <c r="I34" s="59"/>
      <c r="J34" s="59"/>
      <c r="K34" s="30"/>
      <c r="L34" s="30"/>
      <c r="M34" s="29" t="s">
        <v>5</v>
      </c>
      <c r="O34" s="36"/>
      <c r="P34" s="36"/>
      <c r="Q34" s="36"/>
      <c r="R34" s="36"/>
      <c r="S34" s="36"/>
      <c r="T34" s="36"/>
      <c r="U34" s="36"/>
      <c r="V34" s="36"/>
    </row>
    <row r="35" spans="1:13" ht="9" customHeight="1">
      <c r="A35" s="14"/>
      <c r="B35" s="15"/>
      <c r="C35" s="14"/>
      <c r="D35" s="14"/>
      <c r="E35" s="14"/>
      <c r="F35" s="14"/>
      <c r="G35" s="14"/>
      <c r="H35" s="14"/>
      <c r="I35" s="15"/>
      <c r="J35" s="14"/>
      <c r="K35" s="14"/>
      <c r="L35" s="14"/>
      <c r="M35" s="15"/>
    </row>
    <row r="36" spans="1:22" s="3" customFormat="1" ht="21.75" customHeight="1">
      <c r="A36" s="31" t="s">
        <v>8</v>
      </c>
      <c r="B36" s="25"/>
      <c r="C36" s="31"/>
      <c r="D36" s="31"/>
      <c r="E36" s="31"/>
      <c r="F36" s="31"/>
      <c r="G36" s="31"/>
      <c r="H36" s="31"/>
      <c r="I36" s="26"/>
      <c r="J36" s="25"/>
      <c r="K36" s="25"/>
      <c r="L36" s="25"/>
      <c r="M36" s="26"/>
      <c r="O36" s="36"/>
      <c r="P36" s="36"/>
      <c r="Q36" s="36"/>
      <c r="R36" s="36"/>
      <c r="S36" s="36"/>
      <c r="T36" s="36"/>
      <c r="U36" s="36"/>
      <c r="V36" s="36"/>
    </row>
    <row r="37" spans="1:22" s="3" customFormat="1" ht="24" customHeight="1">
      <c r="A37" s="31" t="s">
        <v>9</v>
      </c>
      <c r="B37" s="25"/>
      <c r="C37" s="31"/>
      <c r="D37" s="31"/>
      <c r="E37" s="31"/>
      <c r="F37" s="31"/>
      <c r="G37" s="31"/>
      <c r="H37" s="31"/>
      <c r="I37" s="31"/>
      <c r="J37" s="25"/>
      <c r="K37" s="25"/>
      <c r="L37" s="25"/>
      <c r="M37" s="26"/>
      <c r="O37" s="36"/>
      <c r="P37" s="36"/>
      <c r="Q37" s="36"/>
      <c r="R37" s="36"/>
      <c r="S37" s="36"/>
      <c r="T37" s="36"/>
      <c r="U37" s="36"/>
      <c r="V37" s="36"/>
    </row>
    <row r="38" spans="1:22" s="3" customFormat="1" ht="18.75" customHeight="1">
      <c r="A38" s="32"/>
      <c r="B38" s="70" t="s">
        <v>13</v>
      </c>
      <c r="C38" s="70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5"/>
      <c r="O38" s="69"/>
      <c r="P38" s="69"/>
      <c r="Q38" s="69"/>
      <c r="R38" s="36"/>
      <c r="S38" s="36"/>
      <c r="T38" s="36"/>
      <c r="U38" s="36"/>
      <c r="V38" s="36"/>
    </row>
    <row r="39" spans="1:22" s="3" customFormat="1" ht="22.5" customHeight="1">
      <c r="A39" s="32"/>
      <c r="B39" s="70" t="s">
        <v>14</v>
      </c>
      <c r="C39" s="70"/>
      <c r="D39" s="70"/>
      <c r="E39" s="70"/>
      <c r="F39" s="70"/>
      <c r="G39" s="34"/>
      <c r="H39" s="34"/>
      <c r="I39" s="34"/>
      <c r="J39" s="34"/>
      <c r="K39" s="34"/>
      <c r="L39" s="34"/>
      <c r="M39" s="34"/>
      <c r="N39" s="5"/>
      <c r="O39" s="41"/>
      <c r="P39" s="69"/>
      <c r="Q39" s="69"/>
      <c r="R39" s="36"/>
      <c r="S39" s="36"/>
      <c r="T39" s="36"/>
      <c r="U39" s="36"/>
      <c r="V39" s="36"/>
    </row>
    <row r="40" spans="1:22" s="3" customFormat="1" ht="17.25" customHeight="1">
      <c r="A40" s="32"/>
      <c r="B40" s="70" t="s">
        <v>61</v>
      </c>
      <c r="C40" s="70"/>
      <c r="D40" s="70"/>
      <c r="E40" s="70"/>
      <c r="F40" s="70"/>
      <c r="G40" s="70"/>
      <c r="H40" s="70"/>
      <c r="I40" s="70"/>
      <c r="J40" s="70"/>
      <c r="K40" s="33"/>
      <c r="L40" s="33"/>
      <c r="M40" s="34"/>
      <c r="N40" s="5"/>
      <c r="O40" s="41"/>
      <c r="P40" s="69"/>
      <c r="Q40" s="69"/>
      <c r="R40" s="36"/>
      <c r="S40" s="36"/>
      <c r="T40" s="36"/>
      <c r="U40" s="36"/>
      <c r="V40" s="36"/>
    </row>
    <row r="41" spans="1:22" s="3" customFormat="1" ht="20.25" customHeight="1">
      <c r="A41" s="32"/>
      <c r="B41" s="70" t="s">
        <v>66</v>
      </c>
      <c r="C41" s="70"/>
      <c r="D41" s="34"/>
      <c r="E41" s="34"/>
      <c r="F41" s="34"/>
      <c r="G41" s="34"/>
      <c r="H41" s="33"/>
      <c r="I41" s="34"/>
      <c r="J41" s="34"/>
      <c r="K41" s="34"/>
      <c r="L41" s="34"/>
      <c r="M41" s="34"/>
      <c r="N41" s="5"/>
      <c r="O41" s="41"/>
      <c r="P41" s="69"/>
      <c r="Q41" s="69"/>
      <c r="R41" s="36"/>
      <c r="S41" s="36"/>
      <c r="T41" s="36"/>
      <c r="U41" s="36"/>
      <c r="V41" s="36"/>
    </row>
  </sheetData>
  <sheetProtection selectLockedCells="1"/>
  <mergeCells count="32">
    <mergeCell ref="P41:Q41"/>
    <mergeCell ref="O38:Q38"/>
    <mergeCell ref="B39:F39"/>
    <mergeCell ref="P39:Q39"/>
    <mergeCell ref="B40:J40"/>
    <mergeCell ref="P40:Q40"/>
    <mergeCell ref="B38:C38"/>
    <mergeCell ref="B41:C41"/>
    <mergeCell ref="G34:J34"/>
    <mergeCell ref="D11:E11"/>
    <mergeCell ref="G11:H11"/>
    <mergeCell ref="A8:I8"/>
    <mergeCell ref="D34:E34"/>
    <mergeCell ref="A10:A11"/>
    <mergeCell ref="B10:M10"/>
    <mergeCell ref="D6:F6"/>
    <mergeCell ref="D7:F7"/>
    <mergeCell ref="J11:K11"/>
    <mergeCell ref="L11:M11"/>
    <mergeCell ref="B6:C6"/>
    <mergeCell ref="G6:L6"/>
    <mergeCell ref="G7:L7"/>
    <mergeCell ref="D2:F2"/>
    <mergeCell ref="D3:F3"/>
    <mergeCell ref="D4:F4"/>
    <mergeCell ref="D5:F5"/>
    <mergeCell ref="S2:T2"/>
    <mergeCell ref="S3:T3"/>
    <mergeCell ref="G2:L2"/>
    <mergeCell ref="G3:L3"/>
    <mergeCell ref="G4:L4"/>
    <mergeCell ref="G5:L5"/>
  </mergeCells>
  <dataValidations count="3">
    <dataValidation type="whole" allowBlank="1" showInputMessage="1" showErrorMessage="1" errorTitle="購入先の該当がありません" error="購入先は、１：家畜市場　１：農協&#10;３：家畜商　４：その他　です。" sqref="G12:G31">
      <formula1>1</formula1>
      <formula2>4</formula2>
    </dataValidation>
    <dataValidation type="whole" allowBlank="1" showInputMessage="1" showErrorMessage="1" errorTitle="品種区分の該当がありません。" error="品種区分は、　１：黒毛和種　２：褐毛和種　３：日本短角・無角和種　４：乳用種&#10;５：交雑種" sqref="L12:L31">
      <formula1>1</formula1>
      <formula2>5</formula2>
    </dataValidation>
    <dataValidation errorStyle="warning" type="whole" allowBlank="1" showInputMessage="1" showErrorMessage="1" errorTitle="品種区分の該当がありません。" error="品種区分は、　１：黒毛和種　２：褐毛和種　３：日本短角・無角和種　４：乳用種&#10;５：交雑種　６：その他" sqref="J12:J31">
      <formula1>1</formula1>
      <formula2>6</formula2>
    </dataValidation>
  </dataValidations>
  <printOptions horizontalCentered="1"/>
  <pageMargins left="0.984251968503937" right="0.2755905511811024" top="0.35433070866141736" bottom="0.2755905511811024" header="0.1968503937007874" footer="0.1968503937007874"/>
  <pageSetup fitToHeight="1" fitToWidth="1" horizontalDpi="600" verticalDpi="600" orientation="portrait" paperSize="9" scale="79" r:id="rId2"/>
  <ignoredErrors>
    <ignoredError sqref="H13:H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"/>
  <sheetViews>
    <sheetView zoomScalePageLayoutView="0" workbookViewId="0" topLeftCell="A1">
      <selection activeCell="K8" sqref="K8"/>
    </sheetView>
  </sheetViews>
  <sheetFormatPr defaultColWidth="9.140625" defaultRowHeight="15"/>
  <cols>
    <col min="3" max="3" width="14.8515625" style="0" customWidth="1"/>
    <col min="5" max="5" width="7.140625" style="0" customWidth="1"/>
    <col min="6" max="6" width="7.8515625" style="0" customWidth="1"/>
    <col min="7" max="7" width="11.28125" style="0" customWidth="1"/>
    <col min="8" max="8" width="6.421875" style="0" customWidth="1"/>
    <col min="10" max="10" width="11.140625" style="0" customWidth="1"/>
    <col min="13" max="13" width="6.140625" style="0" customWidth="1"/>
    <col min="14" max="14" width="7.7109375" style="0" customWidth="1"/>
  </cols>
  <sheetData>
    <row r="3" spans="1:14" ht="12.75">
      <c r="A3" t="s">
        <v>51</v>
      </c>
      <c r="B3" t="s">
        <v>52</v>
      </c>
      <c r="C3" t="s">
        <v>53</v>
      </c>
      <c r="D3" t="s">
        <v>54</v>
      </c>
      <c r="E3" s="71" t="s">
        <v>55</v>
      </c>
      <c r="F3" s="71"/>
      <c r="G3" t="s">
        <v>56</v>
      </c>
      <c r="H3" s="71" t="s">
        <v>57</v>
      </c>
      <c r="I3" s="71"/>
      <c r="J3" t="s">
        <v>58</v>
      </c>
      <c r="K3" s="71" t="s">
        <v>59</v>
      </c>
      <c r="L3" s="71"/>
      <c r="M3" s="71" t="s">
        <v>60</v>
      </c>
      <c r="N3" s="71"/>
    </row>
  </sheetData>
  <sheetProtection/>
  <mergeCells count="4">
    <mergeCell ref="E3:F3"/>
    <mergeCell ref="H3:I3"/>
    <mergeCell ref="K3:L3"/>
    <mergeCell ref="M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kyoukai1</dc:creator>
  <cp:keywords/>
  <dc:description/>
  <cp:lastModifiedBy>FJ-USER</cp:lastModifiedBy>
  <cp:lastPrinted>2016-07-19T00:34:31Z</cp:lastPrinted>
  <dcterms:created xsi:type="dcterms:W3CDTF">2013-06-12T02:43:14Z</dcterms:created>
  <dcterms:modified xsi:type="dcterms:W3CDTF">2017-01-16T00:34:41Z</dcterms:modified>
  <cp:category/>
  <cp:version/>
  <cp:contentType/>
  <cp:contentStatus/>
</cp:coreProperties>
</file>